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ahrzeuge\RD08\"/>
    </mc:Choice>
  </mc:AlternateContent>
  <xr:revisionPtr revIDLastSave="0" documentId="13_ncr:1_{B426D90F-CCD6-4128-A382-CED857750491}" xr6:coauthVersionLast="47" xr6:coauthVersionMax="47" xr10:uidLastSave="{00000000-0000-0000-0000-000000000000}"/>
  <bookViews>
    <workbookView xWindow="390" yWindow="0" windowWidth="21285" windowHeight="15480" xr2:uid="{00000000-000D-0000-FFFF-FFFF00000000}"/>
  </bookViews>
  <sheets>
    <sheet name="Tabe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6" i="1" l="1"/>
  <c r="L26" i="1"/>
  <c r="J26" i="1"/>
  <c r="J5" i="1"/>
  <c r="N5" i="1"/>
  <c r="G10" i="1"/>
  <c r="G15" i="1"/>
  <c r="G14" i="1"/>
  <c r="G13" i="1"/>
  <c r="G12" i="1"/>
  <c r="G11" i="1"/>
  <c r="G27" i="1"/>
  <c r="G28" i="1"/>
  <c r="G29" i="1"/>
  <c r="G30" i="1"/>
  <c r="G31" i="1"/>
  <c r="G26" i="1"/>
  <c r="J21" i="1"/>
  <c r="L21" i="1"/>
  <c r="N21" i="1"/>
  <c r="H14" i="1" l="1"/>
  <c r="M14" i="1" s="1"/>
  <c r="N14" i="1" s="1"/>
  <c r="H11" i="1"/>
  <c r="I11" i="1" s="1"/>
  <c r="J11" i="1" s="1"/>
  <c r="H15" i="1"/>
  <c r="H13" i="1"/>
  <c r="H27" i="1"/>
  <c r="I27" i="1" s="1"/>
  <c r="J27" i="1" s="1"/>
  <c r="H12" i="1"/>
  <c r="M12" i="1" s="1"/>
  <c r="N12" i="1" s="1"/>
  <c r="H30" i="1"/>
  <c r="M30" i="1" s="1"/>
  <c r="N30" i="1" s="1"/>
  <c r="H29" i="1"/>
  <c r="K29" i="1" s="1"/>
  <c r="L29" i="1" s="1"/>
  <c r="H28" i="1"/>
  <c r="K28" i="1" s="1"/>
  <c r="L28" i="1" s="1"/>
  <c r="H31" i="1"/>
  <c r="M31" i="1" s="1"/>
  <c r="N31" i="1" s="1"/>
  <c r="I14" i="1" l="1"/>
  <c r="J14" i="1" s="1"/>
  <c r="I15" i="1"/>
  <c r="J15" i="1" s="1"/>
  <c r="M15" i="1"/>
  <c r="N15" i="1" s="1"/>
  <c r="I13" i="1"/>
  <c r="J13" i="1" s="1"/>
  <c r="M13" i="1"/>
  <c r="N13" i="1" s="1"/>
  <c r="M11" i="1"/>
  <c r="N11" i="1" s="1"/>
  <c r="M27" i="1"/>
  <c r="N27" i="1" s="1"/>
  <c r="K27" i="1"/>
  <c r="L27" i="1" s="1"/>
  <c r="I12" i="1"/>
  <c r="J12" i="1" s="1"/>
  <c r="I28" i="1"/>
  <c r="J28" i="1" s="1"/>
  <c r="K31" i="1"/>
  <c r="L31" i="1" s="1"/>
  <c r="G23" i="1" s="1"/>
  <c r="M29" i="1"/>
  <c r="N29" i="1" s="1"/>
  <c r="I29" i="1"/>
  <c r="J29" i="1" s="1"/>
  <c r="M28" i="1"/>
  <c r="N28" i="1" s="1"/>
  <c r="K30" i="1"/>
  <c r="L30" i="1" s="1"/>
  <c r="I31" i="1"/>
  <c r="J31" i="1" s="1"/>
  <c r="G22" i="1" s="1"/>
  <c r="I30" i="1"/>
  <c r="J30" i="1" s="1"/>
  <c r="G7" i="1" l="1"/>
</calcChain>
</file>

<file path=xl/sharedStrings.xml><?xml version="1.0" encoding="utf-8"?>
<sst xmlns="http://schemas.openxmlformats.org/spreadsheetml/2006/main" count="41" uniqueCount="20">
  <si>
    <t>RD08</t>
  </si>
  <si>
    <t>Primäruntersetzung</t>
  </si>
  <si>
    <t>1. Gang</t>
  </si>
  <si>
    <t>2. Gang</t>
  </si>
  <si>
    <t>3. Gang</t>
  </si>
  <si>
    <t>4. Gang</t>
  </si>
  <si>
    <t>5. Gang</t>
  </si>
  <si>
    <t>Alternative</t>
  </si>
  <si>
    <t>Radumfang:</t>
  </si>
  <si>
    <t>Drehzahl:</t>
  </si>
  <si>
    <t>U/min Ritzel</t>
  </si>
  <si>
    <t>U/min Ket.</t>
  </si>
  <si>
    <t>Geschwindig.</t>
  </si>
  <si>
    <t>RD02 (bis 1990)</t>
  </si>
  <si>
    <t>RD02 (ab 1991)</t>
  </si>
  <si>
    <t>RD 02 ( ab1991) / RD08</t>
  </si>
  <si>
    <t>RD 02 ( bis 1990)</t>
  </si>
  <si>
    <t>km/h</t>
  </si>
  <si>
    <t>m</t>
  </si>
  <si>
    <t>nöt. U/min für gl. Tempo: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</si>
</sst>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4" borderId="1" xfId="0" applyFill="1" applyBorder="1"/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0" xfId="0" applyFill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0" xfId="0" applyFill="1" applyAlignment="1">
      <alignment horizontal="right"/>
    </xf>
    <xf numFmtId="164" fontId="0" fillId="6" borderId="0" xfId="0" applyNumberFormat="1" applyFill="1"/>
    <xf numFmtId="2" fontId="0" fillId="6" borderId="0" xfId="0" applyNumberFormat="1" applyFill="1"/>
    <xf numFmtId="0" fontId="0" fillId="6" borderId="10" xfId="0" applyFill="1" applyBorder="1"/>
    <xf numFmtId="0" fontId="0" fillId="6" borderId="11" xfId="0" applyFill="1" applyBorder="1"/>
    <xf numFmtId="0" fontId="0" fillId="6" borderId="12" xfId="0" applyFill="1" applyBorder="1"/>
    <xf numFmtId="0" fontId="0" fillId="6" borderId="0" xfId="0" applyFill="1" applyAlignment="1">
      <alignment horizontal="center"/>
    </xf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0" xfId="0" applyFill="1"/>
    <xf numFmtId="0" fontId="0" fillId="7" borderId="9" xfId="0" applyFill="1" applyBorder="1"/>
    <xf numFmtId="164" fontId="0" fillId="7" borderId="0" xfId="0" applyNumberFormat="1" applyFill="1"/>
    <xf numFmtId="0" fontId="0" fillId="7" borderId="0" xfId="0" applyFill="1" applyAlignment="1">
      <alignment horizontal="right"/>
    </xf>
    <xf numFmtId="0" fontId="0" fillId="7" borderId="0" xfId="0" applyFill="1" applyAlignment="1">
      <alignment horizontal="center"/>
    </xf>
    <xf numFmtId="2" fontId="0" fillId="7" borderId="0" xfId="0" applyNumberFormat="1" applyFill="1"/>
    <xf numFmtId="0" fontId="0" fillId="7" borderId="10" xfId="0" applyFill="1" applyBorder="1"/>
    <xf numFmtId="0" fontId="0" fillId="7" borderId="11" xfId="0" applyFill="1" applyBorder="1"/>
    <xf numFmtId="0" fontId="0" fillId="7" borderId="12" xfId="0" applyFill="1" applyBorder="1"/>
    <xf numFmtId="0" fontId="4" fillId="6" borderId="9" xfId="0" applyFont="1" applyFill="1" applyBorder="1"/>
    <xf numFmtId="0" fontId="3" fillId="6" borderId="0" xfId="0" applyFont="1" applyFill="1"/>
    <xf numFmtId="1" fontId="5" fillId="2" borderId="2" xfId="0" applyNumberFormat="1" applyFont="1" applyFill="1" applyBorder="1" applyAlignment="1">
      <alignment horizontal="center"/>
    </xf>
    <xf numFmtId="1" fontId="5" fillId="5" borderId="4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7" borderId="0" xfId="0" applyNumberFormat="1" applyFill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5" fontId="0" fillId="4" borderId="2" xfId="0" applyNumberFormat="1" applyFill="1" applyBorder="1" applyAlignment="1">
      <alignment horizontal="center"/>
    </xf>
    <xf numFmtId="165" fontId="0" fillId="4" borderId="3" xfId="0" applyNumberFormat="1" applyFill="1" applyBorder="1" applyAlignment="1">
      <alignment horizontal="center"/>
    </xf>
    <xf numFmtId="165" fontId="0" fillId="4" borderId="4" xfId="0" applyNumberFormat="1" applyFill="1" applyBorder="1" applyAlignment="1">
      <alignment horizontal="center"/>
    </xf>
    <xf numFmtId="165" fontId="3" fillId="8" borderId="2" xfId="0" applyNumberFormat="1" applyFont="1" applyFill="1" applyBorder="1" applyAlignment="1">
      <alignment horizontal="center"/>
    </xf>
    <xf numFmtId="165" fontId="3" fillId="8" borderId="3" xfId="0" applyNumberFormat="1" applyFont="1" applyFill="1" applyBorder="1" applyAlignment="1">
      <alignment horizontal="center"/>
    </xf>
    <xf numFmtId="165" fontId="3" fillId="8" borderId="4" xfId="0" applyNumberFormat="1" applyFont="1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165" fontId="0" fillId="2" borderId="4" xfId="0" applyNumberFormat="1" applyFill="1" applyBorder="1" applyAlignment="1">
      <alignment horizontal="center"/>
    </xf>
    <xf numFmtId="165" fontId="0" fillId="5" borderId="2" xfId="0" applyNumberFormat="1" applyFill="1" applyBorder="1" applyAlignment="1">
      <alignment horizontal="center"/>
    </xf>
    <xf numFmtId="165" fontId="0" fillId="5" borderId="3" xfId="0" applyNumberFormat="1" applyFill="1" applyBorder="1" applyAlignment="1">
      <alignment horizontal="center"/>
    </xf>
    <xf numFmtId="165" fontId="0" fillId="5" borderId="4" xfId="0" applyNumberForma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165" fontId="3" fillId="3" borderId="4" xfId="0" applyNumberFormat="1" applyFont="1" applyFill="1" applyBorder="1" applyAlignment="1">
      <alignment horizontal="center"/>
    </xf>
    <xf numFmtId="1" fontId="5" fillId="4" borderId="15" xfId="0" applyNumberFormat="1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164" fontId="3" fillId="8" borderId="4" xfId="0" applyNumberFormat="1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0" fontId="0" fillId="6" borderId="2" xfId="0" applyFill="1" applyBorder="1" applyAlignment="1">
      <alignment horizontal="center" vertical="center" textRotation="90"/>
    </xf>
    <xf numFmtId="0" fontId="0" fillId="6" borderId="3" xfId="0" applyFill="1" applyBorder="1" applyAlignment="1">
      <alignment horizontal="center" vertical="center" textRotation="90"/>
    </xf>
    <xf numFmtId="0" fontId="0" fillId="6" borderId="4" xfId="0" applyFill="1" applyBorder="1" applyAlignment="1">
      <alignment horizontal="center" vertical="center" textRotation="90"/>
    </xf>
    <xf numFmtId="0" fontId="0" fillId="7" borderId="2" xfId="0" applyFill="1" applyBorder="1" applyAlignment="1">
      <alignment horizontal="center" vertical="center" textRotation="90"/>
    </xf>
    <xf numFmtId="0" fontId="0" fillId="7" borderId="3" xfId="0" applyFill="1" applyBorder="1"/>
    <xf numFmtId="0" fontId="0" fillId="7" borderId="4" xfId="0" applyFill="1" applyBorder="1"/>
    <xf numFmtId="0" fontId="6" fillId="7" borderId="5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32"/>
  <sheetViews>
    <sheetView tabSelected="1" workbookViewId="0">
      <selection activeCell="R27" sqref="R27"/>
    </sheetView>
  </sheetViews>
  <sheetFormatPr baseColWidth="10" defaultRowHeight="15" x14ac:dyDescent="0.25"/>
  <cols>
    <col min="1" max="1" width="3.5703125" customWidth="1"/>
    <col min="2" max="2" width="3.42578125" customWidth="1"/>
    <col min="3" max="3" width="2.7109375" customWidth="1"/>
    <col min="4" max="4" width="18.7109375" bestFit="1" customWidth="1"/>
    <col min="5" max="6" width="4.28515625" customWidth="1"/>
    <col min="7" max="7" width="9" customWidth="1"/>
    <col min="10" max="10" width="14.28515625" customWidth="1"/>
    <col min="12" max="12" width="14.28515625" customWidth="1"/>
    <col min="14" max="14" width="14.28515625" customWidth="1"/>
  </cols>
  <sheetData>
    <row r="1" spans="2:15" ht="15.75" thickBot="1" x14ac:dyDescent="0.3"/>
    <row r="2" spans="2:15" ht="15.75" thickBot="1" x14ac:dyDescent="0.3">
      <c r="B2" s="64" t="s">
        <v>16</v>
      </c>
      <c r="C2" s="5"/>
      <c r="D2" s="6"/>
      <c r="E2" s="6"/>
      <c r="F2" s="6"/>
      <c r="G2" s="6"/>
      <c r="H2" s="6"/>
      <c r="I2" s="6"/>
      <c r="J2" s="1" t="s">
        <v>13</v>
      </c>
      <c r="K2" s="6"/>
      <c r="L2" s="6"/>
      <c r="M2" s="6"/>
      <c r="N2" s="55" t="s">
        <v>7</v>
      </c>
      <c r="O2" s="7"/>
    </row>
    <row r="3" spans="2:15" x14ac:dyDescent="0.25">
      <c r="B3" s="65"/>
      <c r="C3" s="8"/>
      <c r="D3" s="4"/>
      <c r="E3" s="4"/>
      <c r="F3" s="4"/>
      <c r="G3" s="4"/>
      <c r="H3" s="4"/>
      <c r="I3" s="4"/>
      <c r="J3" s="16">
        <v>15</v>
      </c>
      <c r="K3" s="16"/>
      <c r="L3" s="16"/>
      <c r="M3" s="16"/>
      <c r="N3" s="57">
        <v>15</v>
      </c>
      <c r="O3" s="30"/>
    </row>
    <row r="4" spans="2:15" ht="15.75" thickBot="1" x14ac:dyDescent="0.3">
      <c r="B4" s="65"/>
      <c r="C4" s="8"/>
      <c r="D4" s="4"/>
      <c r="E4" s="4"/>
      <c r="F4" s="4"/>
      <c r="G4" s="4"/>
      <c r="H4" s="4"/>
      <c r="I4" s="4"/>
      <c r="J4" s="16">
        <v>45</v>
      </c>
      <c r="K4" s="16"/>
      <c r="L4" s="16"/>
      <c r="M4" s="16"/>
      <c r="N4" s="58">
        <v>47</v>
      </c>
      <c r="O4" s="30"/>
    </row>
    <row r="5" spans="2:15" ht="15.75" thickBot="1" x14ac:dyDescent="0.3">
      <c r="B5" s="65"/>
      <c r="C5" s="8"/>
      <c r="D5" s="4"/>
      <c r="E5" s="4"/>
      <c r="F5" s="4"/>
      <c r="G5" s="4"/>
      <c r="H5" s="4"/>
      <c r="I5" s="4"/>
      <c r="J5" s="37">
        <f>J3/J4</f>
        <v>0.33333333333333331</v>
      </c>
      <c r="K5" s="16"/>
      <c r="L5" s="16"/>
      <c r="M5" s="16"/>
      <c r="N5" s="56">
        <f>N3/N4</f>
        <v>0.31914893617021278</v>
      </c>
      <c r="O5" s="9"/>
    </row>
    <row r="6" spans="2:15" ht="15.75" thickBot="1" x14ac:dyDescent="0.3">
      <c r="B6" s="65"/>
      <c r="C6" s="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9"/>
    </row>
    <row r="7" spans="2:15" ht="15.75" thickBot="1" x14ac:dyDescent="0.3">
      <c r="B7" s="65"/>
      <c r="C7" s="8"/>
      <c r="D7" s="76" t="s">
        <v>19</v>
      </c>
      <c r="E7" s="77"/>
      <c r="F7" s="77"/>
      <c r="G7" s="53">
        <f>(200-N15*100/J15)/100*I7</f>
        <v>6776.5957446808516</v>
      </c>
      <c r="H7" s="10" t="s">
        <v>9</v>
      </c>
      <c r="I7" s="54">
        <v>6500</v>
      </c>
      <c r="J7" s="10" t="s">
        <v>8</v>
      </c>
      <c r="K7" s="54">
        <v>1.954</v>
      </c>
      <c r="L7" s="4" t="s">
        <v>18</v>
      </c>
      <c r="M7" s="4"/>
      <c r="N7" s="4"/>
      <c r="O7" s="9"/>
    </row>
    <row r="8" spans="2:15" x14ac:dyDescent="0.25">
      <c r="B8" s="65"/>
      <c r="C8" s="8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9"/>
    </row>
    <row r="9" spans="2:15" x14ac:dyDescent="0.25">
      <c r="B9" s="65"/>
      <c r="C9" s="8"/>
      <c r="D9" s="4"/>
      <c r="E9" s="4"/>
      <c r="F9" s="4"/>
      <c r="G9" s="31"/>
      <c r="H9" s="16" t="s">
        <v>10</v>
      </c>
      <c r="I9" s="16" t="s">
        <v>11</v>
      </c>
      <c r="J9" s="16" t="s">
        <v>12</v>
      </c>
      <c r="K9" s="16"/>
      <c r="L9" s="16"/>
      <c r="M9" s="16" t="s">
        <v>11</v>
      </c>
      <c r="N9" s="16" t="s">
        <v>12</v>
      </c>
      <c r="O9" s="9"/>
    </row>
    <row r="10" spans="2:15" ht="15.75" thickBot="1" x14ac:dyDescent="0.3">
      <c r="B10" s="65"/>
      <c r="C10" s="8"/>
      <c r="D10" s="4" t="s">
        <v>1</v>
      </c>
      <c r="E10" s="4">
        <v>69</v>
      </c>
      <c r="F10" s="4">
        <v>34</v>
      </c>
      <c r="G10" s="11">
        <f>E10/F10</f>
        <v>2.0294117647058822</v>
      </c>
      <c r="H10" s="4"/>
      <c r="I10" s="4"/>
      <c r="J10" s="16" t="s">
        <v>17</v>
      </c>
      <c r="K10" s="4"/>
      <c r="L10" s="4"/>
      <c r="M10" s="4"/>
      <c r="N10" s="16" t="s">
        <v>17</v>
      </c>
      <c r="O10" s="9"/>
    </row>
    <row r="11" spans="2:15" x14ac:dyDescent="0.25">
      <c r="B11" s="65"/>
      <c r="C11" s="8"/>
      <c r="D11" s="4" t="s">
        <v>2</v>
      </c>
      <c r="E11" s="4">
        <v>32</v>
      </c>
      <c r="F11" s="4">
        <v>12</v>
      </c>
      <c r="G11" s="11">
        <f t="shared" ref="G11:G15" si="0">E11/F11</f>
        <v>2.6666666666666665</v>
      </c>
      <c r="H11" s="12">
        <f>I$7/G$10/G11</f>
        <v>1201.0869565217392</v>
      </c>
      <c r="I11" s="12">
        <f>$H11*J$5</f>
        <v>400.36231884057975</v>
      </c>
      <c r="J11" s="38">
        <f>$I11*$K$7*0.06</f>
        <v>46.938478260869573</v>
      </c>
      <c r="K11" s="4"/>
      <c r="L11" s="4"/>
      <c r="M11" s="12">
        <f>$H11*N$5</f>
        <v>383.32562442183172</v>
      </c>
      <c r="N11" s="41">
        <f>$M11*$K$7*0.06</f>
        <v>44.941096207215551</v>
      </c>
      <c r="O11" s="9"/>
    </row>
    <row r="12" spans="2:15" x14ac:dyDescent="0.25">
      <c r="B12" s="65"/>
      <c r="C12" s="8"/>
      <c r="D12" s="4" t="s">
        <v>3</v>
      </c>
      <c r="E12" s="4">
        <v>28</v>
      </c>
      <c r="F12" s="4">
        <v>16</v>
      </c>
      <c r="G12" s="11">
        <f t="shared" si="0"/>
        <v>1.75</v>
      </c>
      <c r="H12" s="12">
        <f>I$7/G$10/G12</f>
        <v>1830.2277432712217</v>
      </c>
      <c r="I12" s="12">
        <f>$H12*J$5</f>
        <v>610.07591442374053</v>
      </c>
      <c r="J12" s="39">
        <f t="shared" ref="J12:J15" si="1">$I12*$K$7*0.06</f>
        <v>71.525300207039336</v>
      </c>
      <c r="K12" s="4"/>
      <c r="L12" s="4"/>
      <c r="M12" s="12">
        <f t="shared" ref="M12:M15" si="2">$H12*N$5</f>
        <v>584.11523721421975</v>
      </c>
      <c r="N12" s="42">
        <f t="shared" ref="N12:N15" si="3">$M12*$K$7*0.06</f>
        <v>68.481670410995108</v>
      </c>
      <c r="O12" s="9"/>
    </row>
    <row r="13" spans="2:15" x14ac:dyDescent="0.25">
      <c r="B13" s="65"/>
      <c r="C13" s="8"/>
      <c r="D13" s="4" t="s">
        <v>4</v>
      </c>
      <c r="E13" s="4">
        <v>25</v>
      </c>
      <c r="F13" s="4">
        <v>20</v>
      </c>
      <c r="G13" s="11">
        <f t="shared" si="0"/>
        <v>1.25</v>
      </c>
      <c r="H13" s="12">
        <f>I$7/G$10/G13</f>
        <v>2562.3188405797105</v>
      </c>
      <c r="I13" s="12">
        <f>$H13*J$5</f>
        <v>854.10628019323678</v>
      </c>
      <c r="J13" s="39">
        <f t="shared" si="1"/>
        <v>100.13542028985508</v>
      </c>
      <c r="K13" s="4"/>
      <c r="L13" s="4"/>
      <c r="M13" s="12">
        <f t="shared" si="2"/>
        <v>817.76133209990769</v>
      </c>
      <c r="N13" s="42">
        <f t="shared" si="3"/>
        <v>95.874338575393168</v>
      </c>
      <c r="O13" s="9"/>
    </row>
    <row r="14" spans="2:15" x14ac:dyDescent="0.25">
      <c r="B14" s="65"/>
      <c r="C14" s="8"/>
      <c r="D14" s="4" t="s">
        <v>5</v>
      </c>
      <c r="E14" s="4">
        <v>23</v>
      </c>
      <c r="F14" s="4">
        <v>23</v>
      </c>
      <c r="G14" s="11">
        <f t="shared" si="0"/>
        <v>1</v>
      </c>
      <c r="H14" s="12">
        <f>I$7/G$10/G14</f>
        <v>3202.898550724638</v>
      </c>
      <c r="I14" s="12">
        <f>$H14*J$5</f>
        <v>1067.6328502415458</v>
      </c>
      <c r="J14" s="39">
        <f t="shared" si="1"/>
        <v>125.16927536231881</v>
      </c>
      <c r="K14" s="4"/>
      <c r="L14" s="4"/>
      <c r="M14" s="12">
        <f t="shared" si="2"/>
        <v>1022.2016651248845</v>
      </c>
      <c r="N14" s="42">
        <f t="shared" si="3"/>
        <v>119.84292321924146</v>
      </c>
      <c r="O14" s="9"/>
    </row>
    <row r="15" spans="2:15" ht="15.75" thickBot="1" x14ac:dyDescent="0.3">
      <c r="B15" s="65"/>
      <c r="C15" s="8"/>
      <c r="D15" s="4" t="s">
        <v>6</v>
      </c>
      <c r="E15" s="4">
        <v>21</v>
      </c>
      <c r="F15" s="4">
        <v>25</v>
      </c>
      <c r="G15" s="11">
        <f t="shared" si="0"/>
        <v>0.84</v>
      </c>
      <c r="H15" s="12">
        <f>I$7/G$10/G15</f>
        <v>3812.9744651483788</v>
      </c>
      <c r="I15" s="12">
        <f>$H15*J$5</f>
        <v>1270.9914883827928</v>
      </c>
      <c r="J15" s="40">
        <f t="shared" si="1"/>
        <v>149.01104209799863</v>
      </c>
      <c r="K15" s="4"/>
      <c r="L15" s="4"/>
      <c r="M15" s="12">
        <f t="shared" si="2"/>
        <v>1216.9067441962911</v>
      </c>
      <c r="N15" s="43">
        <f t="shared" si="3"/>
        <v>142.67014668957316</v>
      </c>
      <c r="O15" s="9"/>
    </row>
    <row r="16" spans="2:15" ht="15.75" thickBot="1" x14ac:dyDescent="0.3">
      <c r="B16" s="66"/>
      <c r="C16" s="1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5"/>
    </row>
    <row r="17" spans="2:15" ht="15.75" thickBot="1" x14ac:dyDescent="0.3"/>
    <row r="18" spans="2:15" ht="15.75" thickBot="1" x14ac:dyDescent="0.3">
      <c r="B18" s="67" t="s">
        <v>15</v>
      </c>
      <c r="C18" s="17"/>
      <c r="D18" s="18"/>
      <c r="E18" s="18"/>
      <c r="F18" s="18"/>
      <c r="G18" s="18"/>
      <c r="H18" s="18"/>
      <c r="I18" s="18"/>
      <c r="J18" s="2" t="s">
        <v>14</v>
      </c>
      <c r="K18" s="18"/>
      <c r="L18" s="3" t="s">
        <v>0</v>
      </c>
      <c r="M18" s="18"/>
      <c r="N18" s="60" t="s">
        <v>7</v>
      </c>
      <c r="O18" s="19"/>
    </row>
    <row r="19" spans="2:15" x14ac:dyDescent="0.25">
      <c r="B19" s="68"/>
      <c r="C19" s="20"/>
      <c r="D19" s="21"/>
      <c r="E19" s="21"/>
      <c r="F19" s="21"/>
      <c r="G19" s="21"/>
      <c r="H19" s="21"/>
      <c r="I19" s="21"/>
      <c r="J19" s="25">
        <v>15</v>
      </c>
      <c r="K19" s="25"/>
      <c r="L19" s="25">
        <v>15</v>
      </c>
      <c r="M19" s="25"/>
      <c r="N19" s="62">
        <v>14</v>
      </c>
      <c r="O19" s="22"/>
    </row>
    <row r="20" spans="2:15" ht="15.75" thickBot="1" x14ac:dyDescent="0.3">
      <c r="B20" s="68"/>
      <c r="C20" s="20"/>
      <c r="D20" s="21"/>
      <c r="E20" s="21"/>
      <c r="F20" s="21"/>
      <c r="G20" s="21"/>
      <c r="H20" s="21"/>
      <c r="I20" s="21"/>
      <c r="J20" s="25">
        <v>47</v>
      </c>
      <c r="K20" s="25"/>
      <c r="L20" s="25">
        <v>46</v>
      </c>
      <c r="M20" s="25"/>
      <c r="N20" s="63">
        <v>47</v>
      </c>
      <c r="O20" s="22"/>
    </row>
    <row r="21" spans="2:15" ht="15.75" thickBot="1" x14ac:dyDescent="0.3">
      <c r="B21" s="68"/>
      <c r="C21" s="20"/>
      <c r="D21" s="21"/>
      <c r="E21" s="21"/>
      <c r="F21" s="21"/>
      <c r="G21" s="21"/>
      <c r="H21" s="21"/>
      <c r="I21" s="21"/>
      <c r="J21" s="34">
        <f t="shared" ref="J21" si="4">J19/J20</f>
        <v>0.31914893617021278</v>
      </c>
      <c r="K21" s="35"/>
      <c r="L21" s="36">
        <f>L19/L20</f>
        <v>0.32608695652173914</v>
      </c>
      <c r="M21" s="35"/>
      <c r="N21" s="61">
        <f>N19/N20</f>
        <v>0.2978723404255319</v>
      </c>
      <c r="O21" s="22"/>
    </row>
    <row r="22" spans="2:15" x14ac:dyDescent="0.25">
      <c r="B22" s="68"/>
      <c r="C22" s="20"/>
      <c r="D22" s="70" t="s">
        <v>19</v>
      </c>
      <c r="E22" s="71"/>
      <c r="F22" s="72"/>
      <c r="G22" s="32">
        <f>(200-N31*100/J31)/100*I23</f>
        <v>6933.333333333333</v>
      </c>
      <c r="H22" s="21"/>
      <c r="I22" s="21"/>
      <c r="J22" s="21"/>
      <c r="K22" s="21"/>
      <c r="L22" s="21"/>
      <c r="M22" s="21"/>
      <c r="N22" s="21"/>
      <c r="O22" s="22"/>
    </row>
    <row r="23" spans="2:15" ht="15.75" thickBot="1" x14ac:dyDescent="0.3">
      <c r="B23" s="68"/>
      <c r="C23" s="20"/>
      <c r="D23" s="73"/>
      <c r="E23" s="74"/>
      <c r="F23" s="75"/>
      <c r="G23" s="33">
        <f>(200-N31*100/L31)/100*I23</f>
        <v>7062.411347517731</v>
      </c>
      <c r="H23" s="24" t="s">
        <v>9</v>
      </c>
      <c r="I23" s="59">
        <v>6500</v>
      </c>
      <c r="J23" s="24" t="s">
        <v>8</v>
      </c>
      <c r="K23" s="59">
        <v>1.954</v>
      </c>
      <c r="L23" s="21" t="s">
        <v>18</v>
      </c>
      <c r="M23" s="21"/>
      <c r="N23" s="21"/>
      <c r="O23" s="22"/>
    </row>
    <row r="24" spans="2:15" x14ac:dyDescent="0.25">
      <c r="B24" s="68"/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2"/>
    </row>
    <row r="25" spans="2:15" x14ac:dyDescent="0.25">
      <c r="B25" s="68"/>
      <c r="C25" s="20"/>
      <c r="D25" s="21"/>
      <c r="E25" s="21"/>
      <c r="F25" s="21"/>
      <c r="G25" s="21"/>
      <c r="H25" s="25" t="s">
        <v>10</v>
      </c>
      <c r="I25" s="25" t="s">
        <v>11</v>
      </c>
      <c r="J25" s="25" t="s">
        <v>12</v>
      </c>
      <c r="K25" s="25" t="s">
        <v>11</v>
      </c>
      <c r="L25" s="25" t="s">
        <v>12</v>
      </c>
      <c r="M25" s="25" t="s">
        <v>11</v>
      </c>
      <c r="N25" s="25" t="s">
        <v>12</v>
      </c>
      <c r="O25" s="22"/>
    </row>
    <row r="26" spans="2:15" ht="15.75" thickBot="1" x14ac:dyDescent="0.3">
      <c r="B26" s="68"/>
      <c r="C26" s="20"/>
      <c r="D26" s="21" t="s">
        <v>1</v>
      </c>
      <c r="E26" s="21">
        <v>69</v>
      </c>
      <c r="F26" s="21">
        <v>34</v>
      </c>
      <c r="G26" s="23">
        <f>E26/F26</f>
        <v>2.0294117647058822</v>
      </c>
      <c r="H26" s="21"/>
      <c r="I26" s="21"/>
      <c r="J26" s="25" t="str">
        <f>$J$10</f>
        <v>km/h</v>
      </c>
      <c r="K26" s="21"/>
      <c r="L26" s="25" t="str">
        <f>$J$10</f>
        <v>km/h</v>
      </c>
      <c r="M26" s="21"/>
      <c r="N26" s="25" t="str">
        <f>$J$10</f>
        <v>km/h</v>
      </c>
      <c r="O26" s="22"/>
    </row>
    <row r="27" spans="2:15" x14ac:dyDescent="0.25">
      <c r="B27" s="68"/>
      <c r="C27" s="20"/>
      <c r="D27" s="21" t="s">
        <v>2</v>
      </c>
      <c r="E27" s="21">
        <v>32</v>
      </c>
      <c r="F27" s="21">
        <v>12</v>
      </c>
      <c r="G27" s="23">
        <f t="shared" ref="G27:G31" si="5">E27/F27</f>
        <v>2.6666666666666665</v>
      </c>
      <c r="H27" s="26">
        <f>I$23/G$26/G27</f>
        <v>1201.0869565217392</v>
      </c>
      <c r="I27" s="26">
        <f>$H27*J$21</f>
        <v>383.32562442183172</v>
      </c>
      <c r="J27" s="44">
        <f>$I27*$K$23*0.06</f>
        <v>44.941096207215551</v>
      </c>
      <c r="K27" s="26">
        <f>$H27*L$21</f>
        <v>391.65879017013236</v>
      </c>
      <c r="L27" s="47">
        <f>$K27*$K$23*0.06</f>
        <v>45.918076559546314</v>
      </c>
      <c r="M27" s="26">
        <f>$H27*N$21</f>
        <v>357.77058279370954</v>
      </c>
      <c r="N27" s="50">
        <f>$M27*$K$23*0.06</f>
        <v>41.945023126734505</v>
      </c>
      <c r="O27" s="22"/>
    </row>
    <row r="28" spans="2:15" x14ac:dyDescent="0.25">
      <c r="B28" s="68"/>
      <c r="C28" s="20"/>
      <c r="D28" s="21" t="s">
        <v>3</v>
      </c>
      <c r="E28" s="21">
        <v>28</v>
      </c>
      <c r="F28" s="21">
        <v>16</v>
      </c>
      <c r="G28" s="23">
        <f t="shared" si="5"/>
        <v>1.75</v>
      </c>
      <c r="H28" s="26">
        <f>I$23/G$26/G28</f>
        <v>1830.2277432712217</v>
      </c>
      <c r="I28" s="26">
        <f>$H28*J$21</f>
        <v>584.11523721421975</v>
      </c>
      <c r="J28" s="45">
        <f>$I28*$K$23*0.06</f>
        <v>68.481670410995108</v>
      </c>
      <c r="K28" s="26">
        <f>$H28*L$21</f>
        <v>596.81339454496356</v>
      </c>
      <c r="L28" s="48">
        <f>$K28*$K$23*0.06</f>
        <v>69.970402376451531</v>
      </c>
      <c r="M28" s="26">
        <f>$H28*N$21</f>
        <v>545.17422139993835</v>
      </c>
      <c r="N28" s="51">
        <f>$M28*$K$23*0.06</f>
        <v>63.916225716928764</v>
      </c>
      <c r="O28" s="22"/>
    </row>
    <row r="29" spans="2:15" x14ac:dyDescent="0.25">
      <c r="B29" s="68"/>
      <c r="C29" s="20"/>
      <c r="D29" s="21" t="s">
        <v>4</v>
      </c>
      <c r="E29" s="21">
        <v>25</v>
      </c>
      <c r="F29" s="21">
        <v>20</v>
      </c>
      <c r="G29" s="23">
        <f t="shared" si="5"/>
        <v>1.25</v>
      </c>
      <c r="H29" s="26">
        <f>I$23/G$26/G29</f>
        <v>2562.3188405797105</v>
      </c>
      <c r="I29" s="26">
        <f>$H29*J$21</f>
        <v>817.76133209990769</v>
      </c>
      <c r="J29" s="45">
        <f>$I29*$K$23*0.06</f>
        <v>95.874338575393168</v>
      </c>
      <c r="K29" s="26">
        <f>$H29*L$21</f>
        <v>835.53875236294903</v>
      </c>
      <c r="L29" s="48">
        <f>$K29*$K$23*0.06</f>
        <v>97.958563327032138</v>
      </c>
      <c r="M29" s="26">
        <f>$H29*N$21</f>
        <v>763.24390995991371</v>
      </c>
      <c r="N29" s="51">
        <f>$M29*$K$23*0.06</f>
        <v>89.482716003700276</v>
      </c>
      <c r="O29" s="22"/>
    </row>
    <row r="30" spans="2:15" x14ac:dyDescent="0.25">
      <c r="B30" s="68"/>
      <c r="C30" s="20"/>
      <c r="D30" s="21" t="s">
        <v>5</v>
      </c>
      <c r="E30" s="21">
        <v>23</v>
      </c>
      <c r="F30" s="21">
        <v>23</v>
      </c>
      <c r="G30" s="23">
        <f t="shared" si="5"/>
        <v>1</v>
      </c>
      <c r="H30" s="26">
        <f>I$23/G$26/G30</f>
        <v>3202.898550724638</v>
      </c>
      <c r="I30" s="26">
        <f>$H30*J$21</f>
        <v>1022.2016651248845</v>
      </c>
      <c r="J30" s="45">
        <f>$I30*$K$23*0.06</f>
        <v>119.84292321924146</v>
      </c>
      <c r="K30" s="26">
        <f>$H30*L$21</f>
        <v>1044.4234404536862</v>
      </c>
      <c r="L30" s="48">
        <f>$K30*$K$23*0.06</f>
        <v>122.44820415879018</v>
      </c>
      <c r="M30" s="26">
        <f>$H30*N$21</f>
        <v>954.05488744989214</v>
      </c>
      <c r="N30" s="51">
        <f>$M30*$K$23*0.06</f>
        <v>111.85339500462536</v>
      </c>
      <c r="O30" s="22"/>
    </row>
    <row r="31" spans="2:15" ht="15.75" thickBot="1" x14ac:dyDescent="0.3">
      <c r="B31" s="68"/>
      <c r="C31" s="20"/>
      <c r="D31" s="21" t="s">
        <v>6</v>
      </c>
      <c r="E31" s="21">
        <v>20</v>
      </c>
      <c r="F31" s="21">
        <v>25</v>
      </c>
      <c r="G31" s="23">
        <f t="shared" si="5"/>
        <v>0.8</v>
      </c>
      <c r="H31" s="26">
        <f>I$23/G$26/G31</f>
        <v>4003.6231884057975</v>
      </c>
      <c r="I31" s="26">
        <f>$H31*J$21</f>
        <v>1277.7520814061056</v>
      </c>
      <c r="J31" s="46">
        <f>$I31*$K$23*0.06</f>
        <v>149.80365402405181</v>
      </c>
      <c r="K31" s="26">
        <f>$H31*L$21</f>
        <v>1305.5293005671078</v>
      </c>
      <c r="L31" s="49">
        <f>$K31*$K$23*0.06</f>
        <v>153.06025519848771</v>
      </c>
      <c r="M31" s="26">
        <f>$H31*N$21</f>
        <v>1192.5686093123652</v>
      </c>
      <c r="N31" s="52">
        <f>$M31*$K$23*0.06</f>
        <v>139.81674375578169</v>
      </c>
      <c r="O31" s="22"/>
    </row>
    <row r="32" spans="2:15" ht="15.75" thickBot="1" x14ac:dyDescent="0.3">
      <c r="B32" s="69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9"/>
    </row>
  </sheetData>
  <mergeCells count="4">
    <mergeCell ref="B2:B16"/>
    <mergeCell ref="B18:B32"/>
    <mergeCell ref="D22:F23"/>
    <mergeCell ref="D7:F7"/>
  </mergeCells>
  <pageMargins left="0.7" right="0.7" top="0.78740157499999996" bottom="0.78740157499999996" header="0.3" footer="0.3"/>
  <pageSetup paperSize="9" orientation="portrait" horizontalDpi="4294967294" verticalDpi="0" r:id="rId1"/>
  <ignoredErrors>
    <ignoredError sqref="J27:L3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D&amp;G</dc:creator>
  <cp:lastModifiedBy>Goesta Boehm</cp:lastModifiedBy>
  <dcterms:created xsi:type="dcterms:W3CDTF">2020-11-03T21:40:16Z</dcterms:created>
  <dcterms:modified xsi:type="dcterms:W3CDTF">2024-06-22T08:21:14Z</dcterms:modified>
</cp:coreProperties>
</file>